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CC0B4409-A231-44C3-BD6D-00515AB101D8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K42" i="1" l="1"/>
  <c r="J42" i="1"/>
  <c r="G42" i="1"/>
  <c r="F42" i="1"/>
  <c r="C42" i="1"/>
  <c r="B42" i="1"/>
  <c r="K29" i="1"/>
  <c r="J29" i="1"/>
  <c r="G29" i="1"/>
  <c r="F29" i="1"/>
  <c r="C29" i="1"/>
  <c r="B29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J18" i="1"/>
  <c r="G18" i="1"/>
  <c r="F18" i="1"/>
  <c r="C18" i="1"/>
  <c r="B18" i="1"/>
  <c r="K9" i="1"/>
  <c r="J9" i="1"/>
  <c r="G9" i="1"/>
  <c r="F9" i="1"/>
  <c r="C9" i="1"/>
  <c r="B9" i="1"/>
  <c r="K8" i="1" l="1"/>
  <c r="K22" i="1"/>
  <c r="G22" i="1"/>
  <c r="J22" i="1"/>
  <c r="J8" i="1"/>
  <c r="D23" i="1"/>
  <c r="F8" i="1"/>
  <c r="F22" i="1"/>
  <c r="G8" i="1"/>
  <c r="B8" i="1"/>
  <c r="B22" i="1"/>
  <c r="J44" i="1"/>
  <c r="J45" i="1" s="1"/>
  <c r="C8" i="1"/>
  <c r="C22" i="1"/>
  <c r="K44" i="1"/>
  <c r="M9" i="1" l="1"/>
  <c r="K45" i="1"/>
  <c r="C44" i="1"/>
  <c r="C45" i="1" s="1"/>
  <c r="E45" i="1" s="1"/>
  <c r="M8" i="1"/>
  <c r="M42" i="1"/>
  <c r="M18" i="1"/>
  <c r="B44" i="1"/>
  <c r="B45" i="1" s="1"/>
  <c r="D45" i="1" s="1"/>
  <c r="M29" i="1"/>
  <c r="G44" i="1"/>
  <c r="G45" i="1" s="1"/>
  <c r="M27" i="1"/>
  <c r="M20" i="1"/>
  <c r="M22" i="1"/>
  <c r="M41" i="1"/>
  <c r="M17" i="1"/>
  <c r="M32" i="1"/>
  <c r="M44" i="1"/>
  <c r="M11" i="1"/>
  <c r="M34" i="1"/>
  <c r="M33" i="1"/>
  <c r="M25" i="1"/>
  <c r="M40" i="1"/>
  <c r="M16" i="1"/>
  <c r="M39" i="1"/>
  <c r="M31" i="1"/>
  <c r="M15" i="1"/>
  <c r="M38" i="1"/>
  <c r="M30" i="1"/>
  <c r="M14" i="1"/>
  <c r="M37" i="1"/>
  <c r="M21" i="1"/>
  <c r="M13" i="1"/>
  <c r="M36" i="1"/>
  <c r="M28" i="1"/>
  <c r="M12" i="1"/>
  <c r="M43" i="1"/>
  <c r="M35" i="1"/>
  <c r="M19" i="1"/>
  <c r="M26" i="1"/>
  <c r="M10" i="1"/>
  <c r="M24" i="1"/>
  <c r="F44" i="1"/>
  <c r="F45" i="1" s="1"/>
  <c r="M23" i="1"/>
  <c r="M45" i="1" l="1"/>
  <c r="L45" i="1"/>
  <c r="I45" i="1"/>
  <c r="H45" i="1"/>
  <c r="I32" i="1"/>
  <c r="I31" i="1"/>
  <c r="I38" i="1"/>
  <c r="I21" i="1"/>
  <c r="I39" i="1"/>
  <c r="I15" i="1"/>
  <c r="I30" i="1"/>
  <c r="I44" i="1"/>
  <c r="I36" i="1"/>
  <c r="I28" i="1"/>
  <c r="I12" i="1"/>
  <c r="I43" i="1"/>
  <c r="I35" i="1"/>
  <c r="I19" i="1"/>
  <c r="I11" i="1"/>
  <c r="I34" i="1"/>
  <c r="I26" i="1"/>
  <c r="I10" i="1"/>
  <c r="I41" i="1"/>
  <c r="I33" i="1"/>
  <c r="I25" i="1"/>
  <c r="I17" i="1"/>
  <c r="I40" i="1"/>
  <c r="I24" i="1"/>
  <c r="I16" i="1"/>
  <c r="I14" i="1"/>
  <c r="I37" i="1"/>
  <c r="I13" i="1"/>
  <c r="I23" i="1"/>
  <c r="I22" i="1"/>
  <c r="I27" i="1"/>
  <c r="I29" i="1"/>
  <c r="I9" i="1"/>
  <c r="I42" i="1"/>
  <c r="I18" i="1"/>
  <c r="I20" i="1"/>
  <c r="I8" i="1"/>
  <c r="L44" i="1" l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H44" i="1" l="1"/>
  <c r="E44" i="1"/>
  <c r="D44" i="1"/>
  <c r="H43" i="1"/>
  <c r="E43" i="1"/>
  <c r="D43" i="1"/>
  <c r="H42" i="1"/>
  <c r="E42" i="1"/>
  <c r="D42" i="1"/>
  <c r="H41" i="1"/>
  <c r="E41" i="1"/>
  <c r="D41" i="1"/>
  <c r="H40" i="1"/>
  <c r="E40" i="1"/>
  <c r="D40" i="1"/>
  <c r="H39" i="1"/>
  <c r="E39" i="1"/>
  <c r="D39" i="1"/>
  <c r="H38" i="1"/>
  <c r="E38" i="1"/>
  <c r="D38" i="1"/>
  <c r="H37" i="1"/>
  <c r="E37" i="1"/>
  <c r="D37" i="1"/>
  <c r="H36" i="1"/>
  <c r="E36" i="1"/>
  <c r="D36" i="1"/>
  <c r="H35" i="1"/>
  <c r="E35" i="1"/>
  <c r="D35" i="1"/>
  <c r="H34" i="1"/>
  <c r="E34" i="1"/>
  <c r="D34" i="1"/>
  <c r="H33" i="1"/>
  <c r="E33" i="1"/>
  <c r="D33" i="1"/>
  <c r="H32" i="1"/>
  <c r="E32" i="1"/>
  <c r="D32" i="1"/>
  <c r="H31" i="1"/>
  <c r="E31" i="1"/>
  <c r="D31" i="1"/>
  <c r="H30" i="1"/>
  <c r="E30" i="1"/>
  <c r="D30" i="1"/>
  <c r="H29" i="1"/>
  <c r="E29" i="1"/>
  <c r="D29" i="1"/>
  <c r="H28" i="1"/>
  <c r="E28" i="1"/>
  <c r="D28" i="1"/>
  <c r="H27" i="1"/>
  <c r="E27" i="1"/>
  <c r="D27" i="1"/>
  <c r="H26" i="1"/>
  <c r="E26" i="1"/>
  <c r="D26" i="1"/>
  <c r="H25" i="1"/>
  <c r="E25" i="1"/>
  <c r="D25" i="1"/>
  <c r="H24" i="1"/>
  <c r="E24" i="1"/>
  <c r="D24" i="1"/>
  <c r="H23" i="1"/>
  <c r="E23" i="1"/>
  <c r="H22" i="1"/>
  <c r="E22" i="1"/>
  <c r="D22" i="1"/>
  <c r="H21" i="1"/>
  <c r="E21" i="1"/>
  <c r="D21" i="1"/>
  <c r="H20" i="1"/>
  <c r="E20" i="1"/>
  <c r="D20" i="1"/>
  <c r="H19" i="1"/>
  <c r="E19" i="1"/>
  <c r="D19" i="1"/>
  <c r="H18" i="1"/>
  <c r="E18" i="1"/>
  <c r="D18" i="1"/>
  <c r="H17" i="1"/>
  <c r="E17" i="1"/>
  <c r="D17" i="1"/>
  <c r="H16" i="1"/>
  <c r="E16" i="1"/>
  <c r="D16" i="1"/>
  <c r="H15" i="1"/>
  <c r="E15" i="1"/>
  <c r="D15" i="1"/>
  <c r="H14" i="1"/>
  <c r="E14" i="1"/>
  <c r="D14" i="1"/>
  <c r="H13" i="1"/>
  <c r="E13" i="1"/>
  <c r="D13" i="1"/>
  <c r="H12" i="1"/>
  <c r="E12" i="1"/>
  <c r="D12" i="1"/>
  <c r="H11" i="1"/>
  <c r="E11" i="1"/>
  <c r="D11" i="1"/>
  <c r="H10" i="1"/>
  <c r="E10" i="1"/>
  <c r="D10" i="1"/>
  <c r="H9" i="1"/>
  <c r="E9" i="1"/>
  <c r="D9" i="1"/>
  <c r="H8" i="1"/>
  <c r="E8" i="1"/>
  <c r="D8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<sst xmlns="http://schemas.openxmlformats.org/spreadsheetml/2006/main" count="53" uniqueCount="49">
  <si>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</si>
  <si>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</si>
  <si>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</si>
  <si>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</si>
  <si>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</si>
  <si>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</si>
  <si>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</si>
  <si>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</si>
  <si>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</si>
  <si>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</si>
  <si>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</si>
  <si>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</si>
  <si>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('21/'20)</t>
  </si>
  <si>
    <t>1 - 31 MART İHRACAT RAKAMLARI</t>
  </si>
  <si>
    <t xml:space="preserve">SEKTÖREL BAZDA İHRACAT RAKAMLARI -1.000 $ </t>
  </si>
  <si>
    <t>1 - 31 MART</t>
  </si>
  <si>
    <t>1 OCAK  -  31 MART</t>
  </si>
  <si>
    <t>2019 - 2020</t>
  </si>
  <si>
    <t>2020 - 2021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</si>
  <si>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</si>
  <si>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</si>
  <si>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</si>
  <si>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</si>
  <si>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</si>
  <si>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</si>
  <si>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</si>
  <si>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Mam.</t>
  </si>
  <si>
    <t xml:space="preserve"> Su Ürünleri ve Hayvansal Mamuller</t>
  </si>
  <si>
    <t xml:space="preserve"> Mobilya,Kağıt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</si>
  <si>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</si>
  <si>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</si>
  <si>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</si>
  <si>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</si>
  <si>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</si>
  <si>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</si>
  <si>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 ve Yat</t>
  </si>
  <si>
    <t xml:space="preserve"> Elektrik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</si>
  <si>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</si>
  <si>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</si>
  <si>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</si>
  <si>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</si>
  <si>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</si>
  <si>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</si>
  <si>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</si>
  <si>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</si>
  <si>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</si>
  <si>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</si>
  <si>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</si>
  <si>
    <t xml:space="preserve"> Pay(21)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</si>
</sst>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Y_T_L_-;\-* #,##0.00\ _Y_T_L_-;_-* &quot;-&quot;??\ _Y_T_L_-;_-@_-"/>
    <numFmt numFmtId="165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4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4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4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4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17" fillId="0" borderId="0" xfId="1" applyFont="1" applyFill="1" applyBorder="1"/>
    <xf numFmtId="0" fontId="17" fillId="0" borderId="0" xfId="1" applyFont="1" applyFill="1"/>
    <xf numFmtId="0" fontId="17" fillId="0" borderId="9" xfId="1" applyFont="1" applyFill="1" applyBorder="1" applyAlignment="1">
      <alignment wrapText="1"/>
    </xf>
    <xf numFmtId="0" fontId="20" fillId="0" borderId="9" xfId="1" applyFont="1" applyFill="1" applyBorder="1" applyAlignment="1">
      <alignment wrapText="1"/>
    </xf>
    <xf numFmtId="0" fontId="21" fillId="0" borderId="9" xfId="1" applyFont="1" applyFill="1" applyBorder="1" applyAlignment="1">
      <alignment horizontal="center"/>
    </xf>
    <xf numFmtId="1" fontId="21" fillId="0" borderId="9" xfId="1" applyNumberFormat="1" applyFont="1" applyFill="1" applyBorder="1" applyAlignment="1">
      <alignment horizontal="center"/>
    </xf>
    <xf numFmtId="2" fontId="22" fillId="0" borderId="9" xfId="1" applyNumberFormat="1" applyFont="1" applyFill="1" applyBorder="1" applyAlignment="1">
      <alignment horizontal="center" wrapText="1"/>
    </xf>
    <xf numFmtId="3" fontId="21" fillId="0" borderId="9" xfId="1" applyNumberFormat="1" applyFont="1" applyFill="1" applyBorder="1" applyAlignment="1">
      <alignment horizontal="center"/>
    </xf>
    <xf numFmtId="0" fontId="21" fillId="0" borderId="9" xfId="1" applyFont="1" applyFill="1" applyBorder="1"/>
    <xf numFmtId="165" fontId="21" fillId="0" borderId="9" xfId="1" applyNumberFormat="1" applyFont="1" applyFill="1" applyBorder="1" applyAlignment="1">
      <alignment horizontal="center"/>
    </xf>
    <xf numFmtId="0" fontId="17" fillId="0" borderId="9" xfId="1" applyFont="1" applyFill="1" applyBorder="1"/>
    <xf numFmtId="3" fontId="24" fillId="0" borderId="9" xfId="1" applyNumberFormat="1" applyFont="1" applyFill="1" applyBorder="1" applyAlignment="1">
      <alignment horizontal="center"/>
    </xf>
    <xf numFmtId="165" fontId="24" fillId="0" borderId="9" xfId="1" applyNumberFormat="1" applyFont="1" applyFill="1" applyBorder="1" applyAlignment="1">
      <alignment horizontal="center"/>
    </xf>
    <xf numFmtId="0" fontId="17" fillId="0" borderId="9" xfId="0" applyFont="1" applyFill="1" applyBorder="1"/>
    <xf numFmtId="3" fontId="26" fillId="0" borderId="9" xfId="1" applyNumberFormat="1" applyFont="1" applyFill="1" applyBorder="1" applyAlignment="1">
      <alignment horizontal="center"/>
    </xf>
    <xf numFmtId="165" fontId="26" fillId="0" borderId="9" xfId="1" applyNumberFormat="1" applyFont="1" applyFill="1" applyBorder="1" applyAlignment="1">
      <alignment horizontal="center"/>
    </xf>
    <xf numFmtId="0" fontId="18" fillId="0" borderId="0" xfId="1" applyFont="1" applyFill="1" applyBorder="1" applyAlignment="1"/>
    <xf numFmtId="0" fontId="23" fillId="0" borderId="9" xfId="1" applyFont="1" applyFill="1" applyBorder="1"/>
    <xf numFmtId="0" fontId="25" fillId="0" borderId="9" xfId="1" applyFont="1" applyFill="1" applyBorder="1" applyAlignment="1">
      <alignment vertical="center" wrapText="1"/>
    </xf>
    <xf numFmtId="3" fontId="25" fillId="0" borderId="9" xfId="1" applyNumberFormat="1" applyFont="1" applyFill="1" applyBorder="1" applyAlignment="1">
      <alignment horizontal="center" vertical="center"/>
    </xf>
    <xf numFmtId="165" fontId="25" fillId="0" borderId="9" xfId="1" applyNumberFormat="1" applyFont="1" applyFill="1" applyBorder="1" applyAlignment="1">
      <alignment horizontal="center" vertical="center"/>
    </xf>
    <xf numFmtId="165" fontId="27" fillId="0" borderId="9" xfId="1" applyNumberFormat="1" applyFont="1" applyFill="1" applyBorder="1" applyAlignment="1">
      <alignment horizontal="center" vertical="center"/>
    </xf>
    <xf numFmtId="0" fontId="29" fillId="0" borderId="9" xfId="1" applyFont="1" applyFill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5" fontId="47" fillId="0" borderId="9" xfId="335" applyNumberFormat="1" applyFont="1" applyBorder="1" applyAlignment="1">
      <alignment horizontal="center" vertical="center"/>
    </xf>
    <xf numFmtId="165" fontId="29" fillId="0" borderId="9" xfId="1" applyNumberFormat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41" sqref="B41"/>
      <selection pane="topRight" activeCell="B41" sqref="B41"/>
      <selection pane="bottomLeft" activeCell="B41" sqref="B41"/>
      <selection pane="bottomRight" activeCell="K10" sqref="K10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1" t="s">
        <v>13</v>
      </c>
      <c r="C1" s="31"/>
      <c r="D1" s="31"/>
      <c r="E1" s="31"/>
      <c r="F1" s="31"/>
      <c r="G1" s="31"/>
      <c r="H1" s="31"/>
      <c r="I1" s="31"/>
      <c r="J1" s="31"/>
      <c r="K1" s="17"/>
      <c r="L1" s="17"/>
      <c r="M1" s="17"/>
    </row>
    <row r="2" spans="1:13" x14ac:dyDescent="0.2">
      <c r="D2" s="2"/>
    </row>
    <row r="3" spans="1:13" x14ac:dyDescent="0.2">
      <c r="D3" s="2"/>
    </row>
    <row r="4" spans="1:13" x14ac:dyDescent="0.2">
      <c r="B4" s="2"/>
      <c r="C4" s="2"/>
      <c r="D4" s="2"/>
      <c r="E4" s="2"/>
      <c r="F4" s="2"/>
      <c r="G4" s="2"/>
      <c r="H4" s="2"/>
      <c r="I4" s="2"/>
    </row>
    <row r="5" spans="1:13" ht="26.25" x14ac:dyDescent="0.2">
      <c r="A5" s="28" t="s">
        <v>14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18" x14ac:dyDescent="0.2">
      <c r="A6" s="3"/>
      <c r="B6" s="27" t="s">
        <v>15</v>
      </c>
      <c r="C6" s="27"/>
      <c r="D6" s="27"/>
      <c r="E6" s="27"/>
      <c r="F6" s="27" t="s">
        <v>16</v>
      </c>
      <c r="G6" s="27"/>
      <c r="H6" s="27"/>
      <c r="I6" s="27"/>
      <c r="J6" s="27" t="s">
        <v>10</v>
      </c>
      <c r="K6" s="27"/>
      <c r="L6" s="27"/>
      <c r="M6" s="27"/>
    </row>
    <row r="7" spans="1:13" ht="30" x14ac:dyDescent="0.25">
      <c r="A7" s="4" t="s">
        <v>0</v>
      </c>
      <c r="B7" s="5">
        <v>2020</v>
      </c>
      <c r="C7" s="6">
        <v>2021</v>
      </c>
      <c r="D7" s="7" t="s">
        <v>12</v>
      </c>
      <c r="E7" s="7" t="s">
        <v>48</v>
      </c>
      <c r="F7" s="5">
        <v>2020</v>
      </c>
      <c r="G7" s="6">
        <v>2021</v>
      </c>
      <c r="H7" s="7" t="s">
        <v>12</v>
      </c>
      <c r="I7" s="7" t="s">
        <v>48</v>
      </c>
      <c r="J7" s="5" t="s">
        <v>17</v>
      </c>
      <c r="K7" s="5" t="s">
        <v>18</v>
      </c>
      <c r="L7" s="7" t="s">
        <v>12</v>
      </c>
      <c r="M7" s="7" t="s">
        <v>48</v>
      </c>
    </row>
    <row r="8" spans="1:13" ht="16.5" x14ac:dyDescent="0.25">
      <c r="A8" s="18" t="s">
        <v>1</v>
      </c>
      <c r="B8" s="8">
        <f>B9+B18+B20</f>
        <v>2031689.7185899999</v>
      </c>
      <c r="C8" s="8">
        <f>C9+C18+C20</f>
        <v>2430626.5207700003</v>
      </c>
      <c r="D8" s="10">
        <f t="shared" ref="D8:D46" si="0">(C8-B8)/B8*100</f>
        <v>19.6357149681726</v>
      </c>
      <c r="E8" s="10">
        <f>C8/C$44*100</f>
        <v>14.264735314668034</v>
      </c>
      <c r="F8" s="8">
        <f>F9+F18+F20</f>
        <v>6014460.26712</v>
      </c>
      <c r="G8" s="8">
        <f>G9+G18+G20</f>
        <v>6621083.6430000002</v>
      </c>
      <c r="H8" s="10">
        <f t="shared" ref="H8:H46" si="1">(G8-F8)/F8*100</f>
        <v>10.08608169208971</v>
      </c>
      <c r="I8" s="10">
        <f t="shared" ref="I8:I44" si="2">G8/G$44*100</f>
        <v>14.695671370939762</v>
      </c>
      <c r="J8" s="8">
        <f>J9+J18+J20</f>
        <v>23698602.025150001</v>
      </c>
      <c r="K8" s="8">
        <f>K9+K18+K20</f>
        <v>24955384.680069998</v>
      </c>
      <c r="L8" s="10">
        <f t="shared" ref="L8:L46" si="3">(K8-J8)/J8*100</f>
        <v>5.3031932161493902</v>
      </c>
      <c r="M8" s="10">
        <f t="shared" ref="M8:M44" si="4">K8/K$44*100</f>
        <v>15.396693172660228</v>
      </c>
    </row>
    <row r="9" spans="1:13" ht="15.75" x14ac:dyDescent="0.25">
      <c r="A9" s="9" t="s">
        <v>2</v>
      </c>
      <c r="B9" s="8">
        <f>B10+B11+B12+B13+B14+B15+B16+B17</f>
        <v>1422660.7687399997</v>
      </c>
      <c r="C9" s="8">
        <f>C10+C11+C12+C13+C14+C15+C16+C17</f>
        <v>1599406.6126600001</v>
      </c>
      <c r="D9" s="10">
        <f t="shared" si="0"/>
        <v>12.423611292559778</v>
      </c>
      <c r="E9" s="10">
        <f t="shared" ref="E9:E44" si="5">C9/C$44*100</f>
        <v>9.3865148739087481</v>
      </c>
      <c r="F9" s="8">
        <f>F10+F11+F12+F13+F14+F15+F16+F17</f>
        <v>4089618.8430600003</v>
      </c>
      <c r="G9" s="8">
        <f>G10+G11+G12+G13+G14+G15+G16+G17</f>
        <v>4430969.3489800002</v>
      </c>
      <c r="H9" s="10">
        <f t="shared" si="1"/>
        <v>8.3467559941255836</v>
      </c>
      <c r="I9" s="10">
        <f t="shared" si="2"/>
        <v>9.834654403763583</v>
      </c>
      <c r="J9" s="8">
        <f>J10+J11+J12+J13+J14+J15+J16+J17</f>
        <v>15684298.734549999</v>
      </c>
      <c r="K9" s="8">
        <f>K10+K11+K12+K13+K14+K15+K16+K17</f>
        <v>16675678.627379999</v>
      </c>
      <c r="L9" s="10">
        <f t="shared" si="3"/>
        <v>6.3208429628170002</v>
      </c>
      <c r="M9" s="10">
        <f t="shared" si="4"/>
        <v>10.288373053079201</v>
      </c>
    </row>
    <row r="10" spans="1:13" ht="14.25" x14ac:dyDescent="0.2">
      <c r="A10" s="11" t="s">
        <v>19</v>
      </c>
      <c r="B10" s="12">
        <v>631409.55660000001</v>
      </c>
      <c r="C10" s="12">
        <v>784305.68397000001</v>
      </c>
      <c r="D10" s="13">
        <f t="shared" si="0"/>
        <v>24.21504802577136</v>
      </c>
      <c r="E10" s="13">
        <f t="shared" si="5"/>
        <v>4.6028926665695629</v>
      </c>
      <c r="F10" s="12">
        <v>1807989.6984699999</v>
      </c>
      <c r="G10" s="12">
        <v>2020172.5483500001</v>
      </c>
      <c r="H10" s="13">
        <f t="shared" si="1"/>
        <v>11.735843963024708</v>
      </c>
      <c r="I10" s="13">
        <f t="shared" si="2"/>
        <v>4.4838267395296088</v>
      </c>
      <c r="J10" s="12">
        <v>6883802.8414599998</v>
      </c>
      <c r="K10" s="12">
        <v>7505366.4536499996</v>
      </c>
      <c r="L10" s="13">
        <f t="shared" si="3"/>
        <v>9.0293639504958723</v>
      </c>
      <c r="M10" s="13">
        <f t="shared" si="4"/>
        <v>4.6305767639604225</v>
      </c>
    </row>
    <row r="11" spans="1:13" ht="14.25" x14ac:dyDescent="0.2">
      <c r="A11" s="11" t="s">
        <v>20</v>
      </c>
      <c r="B11" s="12">
        <v>178132.90669999999</v>
      </c>
      <c r="C11" s="12">
        <v>246797.41083000001</v>
      </c>
      <c r="D11" s="13">
        <f t="shared" si="0"/>
        <v>38.546782513149218</v>
      </c>
      <c r="E11" s="13">
        <f t="shared" si="5"/>
        <v>1.4483918906307636</v>
      </c>
      <c r="F11" s="12">
        <v>636843.62077000004</v>
      </c>
      <c r="G11" s="12">
        <v>774792.60583000001</v>
      </c>
      <c r="H11" s="13">
        <f t="shared" si="1"/>
        <v>21.661359329187832</v>
      </c>
      <c r="I11" s="13">
        <f t="shared" si="2"/>
        <v>1.7196728103487193</v>
      </c>
      <c r="J11" s="12">
        <v>2388596.41915</v>
      </c>
      <c r="K11" s="12">
        <v>2868182.3253299999</v>
      </c>
      <c r="L11" s="13">
        <f t="shared" si="3"/>
        <v>20.078147247271861</v>
      </c>
      <c r="M11" s="13">
        <f t="shared" si="4"/>
        <v>1.7695789422801749</v>
      </c>
    </row>
    <row r="12" spans="1:13" ht="14.25" x14ac:dyDescent="0.2">
      <c r="A12" s="11" t="s">
        <v>21</v>
      </c>
      <c r="B12" s="12">
        <v>162232.90966999999</v>
      </c>
      <c r="C12" s="12">
        <v>164514.40418000001</v>
      </c>
      <c r="D12" s="13">
        <f t="shared" si="0"/>
        <v>1.4063080756184645</v>
      </c>
      <c r="E12" s="13">
        <f t="shared" si="5"/>
        <v>0.96549363344171291</v>
      </c>
      <c r="F12" s="12">
        <v>420950.05446000001</v>
      </c>
      <c r="G12" s="12">
        <v>440090.93664999999</v>
      </c>
      <c r="H12" s="13">
        <f t="shared" si="1"/>
        <v>4.5470672796453577</v>
      </c>
      <c r="I12" s="13">
        <f t="shared" si="2"/>
        <v>0.9767935472579361</v>
      </c>
      <c r="J12" s="12">
        <v>1593398.0530000001</v>
      </c>
      <c r="K12" s="12">
        <v>1702327.0335500001</v>
      </c>
      <c r="L12" s="13">
        <f t="shared" si="3"/>
        <v>6.8362692137668866</v>
      </c>
      <c r="M12" s="13">
        <f t="shared" si="4"/>
        <v>1.0502826284231297</v>
      </c>
    </row>
    <row r="13" spans="1:13" ht="14.25" x14ac:dyDescent="0.2">
      <c r="A13" s="11" t="s">
        <v>22</v>
      </c>
      <c r="B13" s="12">
        <v>123199.15419</v>
      </c>
      <c r="C13" s="12">
        <v>126340.14083999999</v>
      </c>
      <c r="D13" s="13">
        <f t="shared" si="0"/>
        <v>2.5495196542956005</v>
      </c>
      <c r="E13" s="13">
        <f t="shared" si="5"/>
        <v>0.74145848952950522</v>
      </c>
      <c r="F13" s="12">
        <v>336706.20963</v>
      </c>
      <c r="G13" s="12">
        <v>347198.37368999998</v>
      </c>
      <c r="H13" s="13">
        <f t="shared" si="1"/>
        <v>3.1161183726102406</v>
      </c>
      <c r="I13" s="13">
        <f t="shared" si="2"/>
        <v>0.77061603136025769</v>
      </c>
      <c r="J13" s="12">
        <v>1407986.74807</v>
      </c>
      <c r="K13" s="12">
        <v>1409381.4528600001</v>
      </c>
      <c r="L13" s="13">
        <f t="shared" si="3"/>
        <v>9.9056670235845551E-2</v>
      </c>
      <c r="M13" s="13">
        <f t="shared" si="4"/>
        <v>0.8695443516947079</v>
      </c>
    </row>
    <row r="14" spans="1:13" ht="14.25" x14ac:dyDescent="0.2">
      <c r="A14" s="11" t="s">
        <v>23</v>
      </c>
      <c r="B14" s="12">
        <v>207313.63224000001</v>
      </c>
      <c r="C14" s="12">
        <v>184111.81630000001</v>
      </c>
      <c r="D14" s="13">
        <f t="shared" si="0"/>
        <v>-11.191649911926699</v>
      </c>
      <c r="E14" s="13">
        <f t="shared" si="5"/>
        <v>1.0805059129323966</v>
      </c>
      <c r="F14" s="12">
        <v>553707.26473000005</v>
      </c>
      <c r="G14" s="12">
        <v>576655.69822999998</v>
      </c>
      <c r="H14" s="13">
        <f t="shared" si="1"/>
        <v>4.1445064859660263</v>
      </c>
      <c r="I14" s="13">
        <f t="shared" si="2"/>
        <v>1.2799026703623064</v>
      </c>
      <c r="J14" s="12">
        <v>2148670.8813</v>
      </c>
      <c r="K14" s="12">
        <v>1964043.5257999999</v>
      </c>
      <c r="L14" s="13">
        <f t="shared" si="3"/>
        <v>-8.5926307796518309</v>
      </c>
      <c r="M14" s="13">
        <f t="shared" si="4"/>
        <v>1.2117535326410989</v>
      </c>
    </row>
    <row r="15" spans="1:13" ht="14.25" x14ac:dyDescent="0.2">
      <c r="A15" s="11" t="s">
        <v>24</v>
      </c>
      <c r="B15" s="12">
        <v>29417.072550000001</v>
      </c>
      <c r="C15" s="12">
        <v>26652.912820000001</v>
      </c>
      <c r="D15" s="13">
        <f t="shared" si="0"/>
        <v>-9.396447336157518</v>
      </c>
      <c r="E15" s="13">
        <f t="shared" si="5"/>
        <v>0.15641923738319927</v>
      </c>
      <c r="F15" s="12">
        <v>78595.293789999996</v>
      </c>
      <c r="G15" s="12">
        <v>68740.615720000002</v>
      </c>
      <c r="H15" s="13">
        <f t="shared" si="1"/>
        <v>-12.538509107594741</v>
      </c>
      <c r="I15" s="13">
        <f t="shared" si="2"/>
        <v>0.15257162617559997</v>
      </c>
      <c r="J15" s="12">
        <v>271648.66609000001</v>
      </c>
      <c r="K15" s="12">
        <v>261272.13566999999</v>
      </c>
      <c r="L15" s="13">
        <f t="shared" si="3"/>
        <v>-3.8198348511537223</v>
      </c>
      <c r="M15" s="13">
        <f t="shared" si="4"/>
        <v>0.16119675008212944</v>
      </c>
    </row>
    <row r="16" spans="1:13" ht="14.25" x14ac:dyDescent="0.2">
      <c r="A16" s="11" t="s">
        <v>25</v>
      </c>
      <c r="B16" s="12">
        <v>78806.017680000004</v>
      </c>
      <c r="C16" s="12">
        <v>49300.429120000001</v>
      </c>
      <c r="D16" s="13">
        <f t="shared" si="0"/>
        <v>-37.440781083254961</v>
      </c>
      <c r="E16" s="13">
        <f t="shared" si="5"/>
        <v>0.28933181066154362</v>
      </c>
      <c r="F16" s="12">
        <v>218608.83154000001</v>
      </c>
      <c r="G16" s="12">
        <v>157618.12143</v>
      </c>
      <c r="H16" s="13">
        <f t="shared" si="1"/>
        <v>-27.899472166951416</v>
      </c>
      <c r="I16" s="13">
        <f t="shared" si="2"/>
        <v>0.34983761564302562</v>
      </c>
      <c r="J16" s="12">
        <v>888776.43798000005</v>
      </c>
      <c r="K16" s="12">
        <v>849515.57065000001</v>
      </c>
      <c r="L16" s="13">
        <f t="shared" si="3"/>
        <v>-4.4174064086612876</v>
      </c>
      <c r="M16" s="13">
        <f t="shared" si="4"/>
        <v>0.52412458290579722</v>
      </c>
    </row>
    <row r="17" spans="1:13" ht="14.25" x14ac:dyDescent="0.2">
      <c r="A17" s="11" t="s">
        <v>26</v>
      </c>
      <c r="B17" s="12">
        <v>12149.519109999999</v>
      </c>
      <c r="C17" s="12">
        <v>17383.814600000002</v>
      </c>
      <c r="D17" s="13">
        <f t="shared" si="0"/>
        <v>43.082326490533852</v>
      </c>
      <c r="E17" s="13">
        <f t="shared" si="5"/>
        <v>0.10202123276006443</v>
      </c>
      <c r="F17" s="12">
        <v>36217.86967</v>
      </c>
      <c r="G17" s="12">
        <v>45700.449079999999</v>
      </c>
      <c r="H17" s="13">
        <f t="shared" si="1"/>
        <v>26.182046311394764</v>
      </c>
      <c r="I17" s="13">
        <f t="shared" si="2"/>
        <v>0.10143336308612863</v>
      </c>
      <c r="J17" s="12">
        <v>101418.6875</v>
      </c>
      <c r="K17" s="12">
        <v>115590.12987</v>
      </c>
      <c r="L17" s="13">
        <f t="shared" si="3"/>
        <v>13.973206239727768</v>
      </c>
      <c r="M17" s="13">
        <f t="shared" si="4"/>
        <v>7.1315501091740577E-2</v>
      </c>
    </row>
    <row r="18" spans="1:13" ht="15.75" x14ac:dyDescent="0.25">
      <c r="A18" s="9" t="s">
        <v>3</v>
      </c>
      <c r="B18" s="8">
        <f>B19</f>
        <v>182293.10563000001</v>
      </c>
      <c r="C18" s="8">
        <f>C19</f>
        <v>248173.30082999999</v>
      </c>
      <c r="D18" s="10">
        <f t="shared" si="0"/>
        <v>36.139707517911788</v>
      </c>
      <c r="E18" s="10">
        <f t="shared" si="5"/>
        <v>1.4564666427592319</v>
      </c>
      <c r="F18" s="8">
        <f>F19</f>
        <v>600587.64569999999</v>
      </c>
      <c r="G18" s="8">
        <f>G19</f>
        <v>674161.91708000004</v>
      </c>
      <c r="H18" s="10">
        <f t="shared" si="1"/>
        <v>12.250380424367101</v>
      </c>
      <c r="I18" s="10">
        <f t="shared" si="2"/>
        <v>1.4963203183038871</v>
      </c>
      <c r="J18" s="8">
        <f>J19</f>
        <v>2436437.9819200002</v>
      </c>
      <c r="K18" s="8">
        <f>K19</f>
        <v>2523481.0261200001</v>
      </c>
      <c r="L18" s="10">
        <f t="shared" si="3"/>
        <v>3.5725532455953122</v>
      </c>
      <c r="M18" s="10">
        <f t="shared" si="4"/>
        <v>1.5569090031791266</v>
      </c>
    </row>
    <row r="19" spans="1:13" ht="14.25" x14ac:dyDescent="0.2">
      <c r="A19" s="11" t="s">
        <v>27</v>
      </c>
      <c r="B19" s="12">
        <v>182293.10563000001</v>
      </c>
      <c r="C19" s="12">
        <v>248173.30082999999</v>
      </c>
      <c r="D19" s="13">
        <f t="shared" si="0"/>
        <v>36.139707517911788</v>
      </c>
      <c r="E19" s="13">
        <f t="shared" si="5"/>
        <v>1.4564666427592319</v>
      </c>
      <c r="F19" s="12">
        <v>600587.64569999999</v>
      </c>
      <c r="G19" s="12">
        <v>674161.91708000004</v>
      </c>
      <c r="H19" s="13">
        <f t="shared" si="1"/>
        <v>12.250380424367101</v>
      </c>
      <c r="I19" s="13">
        <f t="shared" si="2"/>
        <v>1.4963203183038871</v>
      </c>
      <c r="J19" s="12">
        <v>2436437.9819200002</v>
      </c>
      <c r="K19" s="12">
        <v>2523481.0261200001</v>
      </c>
      <c r="L19" s="13">
        <f t="shared" si="3"/>
        <v>3.5725532455953122</v>
      </c>
      <c r="M19" s="13">
        <f t="shared" si="4"/>
        <v>1.5569090031791266</v>
      </c>
    </row>
    <row r="20" spans="1:13" ht="15.75" x14ac:dyDescent="0.25">
      <c r="A20" s="9" t="s">
        <v>11</v>
      </c>
      <c r="B20" s="8">
        <f>B21</f>
        <v>426735.84422000003</v>
      </c>
      <c r="C20" s="8">
        <f>C21</f>
        <v>583046.60728</v>
      </c>
      <c r="D20" s="10">
        <f t="shared" si="0"/>
        <v>36.629396189042716</v>
      </c>
      <c r="E20" s="10">
        <f t="shared" si="5"/>
        <v>3.4217537980000516</v>
      </c>
      <c r="F20" s="8">
        <f>F21</f>
        <v>1324253.7783600001</v>
      </c>
      <c r="G20" s="8">
        <f>G21</f>
        <v>1515952.3769400001</v>
      </c>
      <c r="H20" s="10">
        <f t="shared" si="1"/>
        <v>14.475971427274755</v>
      </c>
      <c r="I20" s="10">
        <f t="shared" si="2"/>
        <v>3.3646966488722909</v>
      </c>
      <c r="J20" s="8">
        <f>J21</f>
        <v>5577865.3086799998</v>
      </c>
      <c r="K20" s="8">
        <f>K21</f>
        <v>5756225.0265699998</v>
      </c>
      <c r="L20" s="10">
        <f t="shared" si="3"/>
        <v>3.1976340054759897</v>
      </c>
      <c r="M20" s="10">
        <f t="shared" si="4"/>
        <v>3.5514111164018995</v>
      </c>
    </row>
    <row r="21" spans="1:13" ht="14.25" x14ac:dyDescent="0.2">
      <c r="A21" s="11" t="s">
        <v>28</v>
      </c>
      <c r="B21" s="12">
        <v>426735.84422000003</v>
      </c>
      <c r="C21" s="12">
        <v>583046.60728</v>
      </c>
      <c r="D21" s="13">
        <f t="shared" si="0"/>
        <v>36.629396189042716</v>
      </c>
      <c r="E21" s="13">
        <f t="shared" si="5"/>
        <v>3.4217537980000516</v>
      </c>
      <c r="F21" s="12">
        <v>1324253.7783600001</v>
      </c>
      <c r="G21" s="12">
        <v>1515952.3769400001</v>
      </c>
      <c r="H21" s="13">
        <f t="shared" si="1"/>
        <v>14.475971427274755</v>
      </c>
      <c r="I21" s="13">
        <f t="shared" si="2"/>
        <v>3.3646966488722909</v>
      </c>
      <c r="J21" s="12">
        <v>5577865.3086799998</v>
      </c>
      <c r="K21" s="12">
        <v>5756225.0265699998</v>
      </c>
      <c r="L21" s="13">
        <f t="shared" si="3"/>
        <v>3.1976340054759897</v>
      </c>
      <c r="M21" s="13">
        <f t="shared" si="4"/>
        <v>3.5514111164018995</v>
      </c>
    </row>
    <row r="22" spans="1:13" ht="16.5" x14ac:dyDescent="0.25">
      <c r="A22" s="18" t="s">
        <v>4</v>
      </c>
      <c r="B22" s="8">
        <f>B23+B27+B29</f>
        <v>9959773.3660499994</v>
      </c>
      <c r="C22" s="8">
        <f>C23+C27+C29</f>
        <v>14162010.713719998</v>
      </c>
      <c r="D22" s="10">
        <f t="shared" si="0"/>
        <v>42.192098085225673</v>
      </c>
      <c r="E22" s="10">
        <f t="shared" si="5"/>
        <v>83.113276609321048</v>
      </c>
      <c r="F22" s="8">
        <f>F23+F27+F29</f>
        <v>32184340.43017</v>
      </c>
      <c r="G22" s="8">
        <f>G23+G27+G29</f>
        <v>37218154.999569997</v>
      </c>
      <c r="H22" s="10">
        <f t="shared" si="1"/>
        <v>15.640570855636479</v>
      </c>
      <c r="I22" s="10">
        <f t="shared" si="2"/>
        <v>82.60668561174667</v>
      </c>
      <c r="J22" s="8">
        <f>J23+J27+J29</f>
        <v>136096034.32098001</v>
      </c>
      <c r="K22" s="8">
        <f>K23+K27+K29</f>
        <v>132577161.37843001</v>
      </c>
      <c r="L22" s="10">
        <f t="shared" si="3"/>
        <v>-2.5855808070430664</v>
      </c>
      <c r="M22" s="10">
        <f t="shared" si="4"/>
        <v>81.795969151144376</v>
      </c>
    </row>
    <row r="23" spans="1:13" ht="15.75" x14ac:dyDescent="0.25">
      <c r="A23" s="9" t="s">
        <v>5</v>
      </c>
      <c r="B23" s="8">
        <f>B24+B25+B26</f>
        <v>934917.05982999993</v>
      </c>
      <c r="C23" s="8">
        <f>C24+C25+C26</f>
        <v>1314718.652</v>
      </c>
      <c r="D23" s="10">
        <f>(C23-B23)/B23*100</f>
        <v>40.624094744731806</v>
      </c>
      <c r="E23" s="10">
        <f t="shared" si="5"/>
        <v>7.7157528825514587</v>
      </c>
      <c r="F23" s="8">
        <f>F24+F25+F26</f>
        <v>2976108.3372999998</v>
      </c>
      <c r="G23" s="8">
        <f>G24+G25+G26</f>
        <v>3511998.6738400003</v>
      </c>
      <c r="H23" s="10">
        <f t="shared" si="1"/>
        <v>18.006412260723469</v>
      </c>
      <c r="I23" s="10">
        <f t="shared" si="2"/>
        <v>7.7949745311696406</v>
      </c>
      <c r="J23" s="8">
        <f>J24+J25+J26</f>
        <v>12035875.41652</v>
      </c>
      <c r="K23" s="8">
        <f>K24+K25+K26</f>
        <v>11755353.96888</v>
      </c>
      <c r="L23" s="10">
        <f t="shared" si="3"/>
        <v>-2.3307107952859543</v>
      </c>
      <c r="M23" s="10">
        <f t="shared" si="4"/>
        <v>7.2526863646948732</v>
      </c>
    </row>
    <row r="24" spans="1:13" ht="14.25" x14ac:dyDescent="0.2">
      <c r="A24" s="11" t="s">
        <v>29</v>
      </c>
      <c r="B24" s="12">
        <v>584624.57605000003</v>
      </c>
      <c r="C24" s="12">
        <v>869643.34048999997</v>
      </c>
      <c r="D24" s="13">
        <f t="shared" si="0"/>
        <v>48.752443211628467</v>
      </c>
      <c r="E24" s="13">
        <f t="shared" si="5"/>
        <v>5.1037178950568327</v>
      </c>
      <c r="F24" s="12">
        <v>1903424.65237</v>
      </c>
      <c r="G24" s="12">
        <v>2345439.1664700001</v>
      </c>
      <c r="H24" s="13">
        <f t="shared" si="1"/>
        <v>23.222065215433513</v>
      </c>
      <c r="I24" s="13">
        <f t="shared" si="2"/>
        <v>5.2057646556714845</v>
      </c>
      <c r="J24" s="12">
        <v>7779965.6142899999</v>
      </c>
      <c r="K24" s="12">
        <v>7725775.1543100001</v>
      </c>
      <c r="L24" s="13">
        <f t="shared" si="3"/>
        <v>-0.69653855385253183</v>
      </c>
      <c r="M24" s="13">
        <f t="shared" si="4"/>
        <v>4.7665620505088979</v>
      </c>
    </row>
    <row r="25" spans="1:13" ht="14.25" x14ac:dyDescent="0.2">
      <c r="A25" s="11" t="s">
        <v>30</v>
      </c>
      <c r="B25" s="12">
        <v>130396.74503999999</v>
      </c>
      <c r="C25" s="12">
        <v>157803.43479999999</v>
      </c>
      <c r="D25" s="13">
        <f t="shared" si="0"/>
        <v>21.017924758469107</v>
      </c>
      <c r="E25" s="13">
        <f t="shared" si="5"/>
        <v>0.92610864315525121</v>
      </c>
      <c r="F25" s="12">
        <v>414497.45221000002</v>
      </c>
      <c r="G25" s="12">
        <v>396960.58746000001</v>
      </c>
      <c r="H25" s="13">
        <f t="shared" si="1"/>
        <v>-4.230873955074439</v>
      </c>
      <c r="I25" s="13">
        <f t="shared" si="2"/>
        <v>0.88106458928287401</v>
      </c>
      <c r="J25" s="12">
        <v>1640681.0415099999</v>
      </c>
      <c r="K25" s="12">
        <v>1314281.7663100001</v>
      </c>
      <c r="L25" s="13">
        <f t="shared" si="3"/>
        <v>-19.894133408136319</v>
      </c>
      <c r="M25" s="13">
        <f t="shared" si="4"/>
        <v>0.81087081436407027</v>
      </c>
    </row>
    <row r="26" spans="1:13" ht="14.25" x14ac:dyDescent="0.2">
      <c r="A26" s="11" t="s">
        <v>31</v>
      </c>
      <c r="B26" s="12">
        <v>219895.73874</v>
      </c>
      <c r="C26" s="12">
        <v>287271.87670999998</v>
      </c>
      <c r="D26" s="13">
        <f t="shared" si="0"/>
        <v>30.640038027141621</v>
      </c>
      <c r="E26" s="13">
        <f t="shared" si="5"/>
        <v>1.6859263443393737</v>
      </c>
      <c r="F26" s="12">
        <v>658186.23271999997</v>
      </c>
      <c r="G26" s="12">
        <v>769598.91991000006</v>
      </c>
      <c r="H26" s="13">
        <f t="shared" si="1"/>
        <v>16.927228442560928</v>
      </c>
      <c r="I26" s="13">
        <f t="shared" si="2"/>
        <v>1.7081452862152808</v>
      </c>
      <c r="J26" s="12">
        <v>2615228.7607200001</v>
      </c>
      <c r="K26" s="12">
        <v>2715297.0482600001</v>
      </c>
      <c r="L26" s="13">
        <f t="shared" si="3"/>
        <v>3.8263684249346537</v>
      </c>
      <c r="M26" s="13">
        <f t="shared" si="4"/>
        <v>1.6752534998219049</v>
      </c>
    </row>
    <row r="27" spans="1:13" ht="15.75" x14ac:dyDescent="0.25">
      <c r="A27" s="9" t="s">
        <v>6</v>
      </c>
      <c r="B27" s="8">
        <f>B28</f>
        <v>1489081.6651600001</v>
      </c>
      <c r="C27" s="8">
        <f>C28</f>
        <v>2002717.6375500001</v>
      </c>
      <c r="D27" s="10">
        <f t="shared" si="0"/>
        <v>34.493472346582848</v>
      </c>
      <c r="E27" s="10">
        <f t="shared" si="5"/>
        <v>11.753445774391478</v>
      </c>
      <c r="F27" s="8">
        <f>F28</f>
        <v>4658777.1874099998</v>
      </c>
      <c r="G27" s="8">
        <f>G28</f>
        <v>5310577.8462699996</v>
      </c>
      <c r="H27" s="10">
        <f t="shared" si="1"/>
        <v>13.990809876493831</v>
      </c>
      <c r="I27" s="10">
        <f t="shared" si="2"/>
        <v>11.78696887496441</v>
      </c>
      <c r="J27" s="8">
        <f>J28</f>
        <v>20228520.797389999</v>
      </c>
      <c r="K27" s="8">
        <f>K28</f>
        <v>18903513.32268</v>
      </c>
      <c r="L27" s="10">
        <f t="shared" si="3"/>
        <v>-6.550194589022837</v>
      </c>
      <c r="M27" s="10">
        <f t="shared" si="4"/>
        <v>11.662877501024457</v>
      </c>
    </row>
    <row r="28" spans="1:13" ht="14.25" x14ac:dyDescent="0.2">
      <c r="A28" s="11" t="s">
        <v>32</v>
      </c>
      <c r="B28" s="12">
        <v>1489081.6651600001</v>
      </c>
      <c r="C28" s="12">
        <v>2002717.6375500001</v>
      </c>
      <c r="D28" s="13">
        <f t="shared" si="0"/>
        <v>34.493472346582848</v>
      </c>
      <c r="E28" s="13">
        <f t="shared" si="5"/>
        <v>11.753445774391478</v>
      </c>
      <c r="F28" s="12">
        <v>4658777.1874099998</v>
      </c>
      <c r="G28" s="12">
        <v>5310577.8462699996</v>
      </c>
      <c r="H28" s="13">
        <f t="shared" si="1"/>
        <v>13.990809876493831</v>
      </c>
      <c r="I28" s="13">
        <f t="shared" si="2"/>
        <v>11.78696887496441</v>
      </c>
      <c r="J28" s="12">
        <v>20228520.797389999</v>
      </c>
      <c r="K28" s="12">
        <v>18903513.32268</v>
      </c>
      <c r="L28" s="13">
        <f t="shared" si="3"/>
        <v>-6.550194589022837</v>
      </c>
      <c r="M28" s="13">
        <f t="shared" si="4"/>
        <v>11.662877501024457</v>
      </c>
    </row>
    <row r="29" spans="1:13" ht="15.75" x14ac:dyDescent="0.25">
      <c r="A29" s="9" t="s">
        <v>7</v>
      </c>
      <c r="B29" s="8">
        <f>B30+B31+B32+B33+B34+B35+B36+B37+B38+B39+B40+B41</f>
        <v>7535774.6410599994</v>
      </c>
      <c r="C29" s="8">
        <f>C30+C31+C32+C33+C34+C35+C36+C37+C38+C39+C40+C41</f>
        <v>10844574.424169999</v>
      </c>
      <c r="D29" s="10">
        <f t="shared" si="0"/>
        <v>43.907891898484053</v>
      </c>
      <c r="E29" s="10">
        <f t="shared" si="5"/>
        <v>63.644077952378119</v>
      </c>
      <c r="F29" s="8">
        <f>F30+F31+F32+F33+F34+F35+F36+F37+F38+F39+F40+F41</f>
        <v>24549454.90546</v>
      </c>
      <c r="G29" s="8">
        <f>G30+G31+G32+G33+G34+G35+G36+G37+G38+G39+G40+G41</f>
        <v>28395578.479460001</v>
      </c>
      <c r="H29" s="10">
        <f t="shared" si="1"/>
        <v>15.666838994231972</v>
      </c>
      <c r="I29" s="10">
        <f t="shared" si="2"/>
        <v>63.024742205612625</v>
      </c>
      <c r="J29" s="8">
        <f>J30+J31+J32+J33+J34+J35+J36+J37+J38+J39+J40+J41</f>
        <v>103831638.10707003</v>
      </c>
      <c r="K29" s="8">
        <f>K30+K31+K32+K33+K34+K35+K36+K37+K38+K39+K40+K41</f>
        <v>101918294.08687001</v>
      </c>
      <c r="L29" s="10">
        <f t="shared" si="3"/>
        <v>-1.8427370068331148</v>
      </c>
      <c r="M29" s="10">
        <f t="shared" si="4"/>
        <v>62.880405285425041</v>
      </c>
    </row>
    <row r="30" spans="1:13" ht="14.25" x14ac:dyDescent="0.2">
      <c r="A30" s="11" t="s">
        <v>33</v>
      </c>
      <c r="B30" s="12">
        <v>1209797.7337799999</v>
      </c>
      <c r="C30" s="12">
        <v>1677874.3382699999</v>
      </c>
      <c r="D30" s="13">
        <f t="shared" si="0"/>
        <v>38.690484485162642</v>
      </c>
      <c r="E30" s="13">
        <f t="shared" si="5"/>
        <v>9.8470222068971403</v>
      </c>
      <c r="F30" s="12">
        <v>4217009.1205200003</v>
      </c>
      <c r="G30" s="12">
        <v>4707222.5770699997</v>
      </c>
      <c r="H30" s="13">
        <f t="shared" si="1"/>
        <v>11.624671480187621</v>
      </c>
      <c r="I30" s="13">
        <f t="shared" si="2"/>
        <v>10.447805796204298</v>
      </c>
      <c r="J30" s="12">
        <v>17411742.929340001</v>
      </c>
      <c r="K30" s="12">
        <v>17611806.262219999</v>
      </c>
      <c r="L30" s="13">
        <f t="shared" si="3"/>
        <v>1.1490138218321448</v>
      </c>
      <c r="M30" s="13">
        <f t="shared" si="4"/>
        <v>10.865934575326158</v>
      </c>
    </row>
    <row r="31" spans="1:13" ht="14.25" x14ac:dyDescent="0.2">
      <c r="A31" s="11" t="s">
        <v>34</v>
      </c>
      <c r="B31" s="12">
        <v>2060600.3320800001</v>
      </c>
      <c r="C31" s="12">
        <v>2892730.2175099999</v>
      </c>
      <c r="D31" s="13">
        <f t="shared" si="0"/>
        <v>40.382886116981055</v>
      </c>
      <c r="E31" s="13">
        <f t="shared" si="5"/>
        <v>16.976705609404018</v>
      </c>
      <c r="F31" s="12">
        <v>6976729.39652</v>
      </c>
      <c r="G31" s="12">
        <v>7690521.2504700003</v>
      </c>
      <c r="H31" s="13">
        <f t="shared" si="1"/>
        <v>10.231038261367003</v>
      </c>
      <c r="I31" s="13">
        <f t="shared" si="2"/>
        <v>17.069316604634807</v>
      </c>
      <c r="J31" s="12">
        <v>29808218.55604</v>
      </c>
      <c r="K31" s="12">
        <v>26259433.635639999</v>
      </c>
      <c r="L31" s="13">
        <f t="shared" si="3"/>
        <v>-11.905390836182377</v>
      </c>
      <c r="M31" s="13">
        <f t="shared" si="4"/>
        <v>16.201250662293884</v>
      </c>
    </row>
    <row r="32" spans="1:13" ht="14.25" x14ac:dyDescent="0.2">
      <c r="A32" s="11" t="s">
        <v>35</v>
      </c>
      <c r="B32" s="12">
        <v>68797.787249999994</v>
      </c>
      <c r="C32" s="12">
        <v>153993.32654000001</v>
      </c>
      <c r="D32" s="13">
        <f t="shared" si="0"/>
        <v>123.83470849202351</v>
      </c>
      <c r="E32" s="13">
        <f t="shared" si="5"/>
        <v>0.90374807669853696</v>
      </c>
      <c r="F32" s="12">
        <v>325109.54755000002</v>
      </c>
      <c r="G32" s="12">
        <v>211215.00354999999</v>
      </c>
      <c r="H32" s="13">
        <f t="shared" si="1"/>
        <v>-35.032666637538128</v>
      </c>
      <c r="I32" s="13">
        <f t="shared" si="2"/>
        <v>0.4687973220311536</v>
      </c>
      <c r="J32" s="12">
        <v>1100164.52174</v>
      </c>
      <c r="K32" s="12">
        <v>1261111.8108999999</v>
      </c>
      <c r="L32" s="13">
        <f t="shared" si="3"/>
        <v>14.62938369485399</v>
      </c>
      <c r="M32" s="13">
        <f t="shared" si="4"/>
        <v>0.77806661198663363</v>
      </c>
    </row>
    <row r="33" spans="1:13" ht="14.25" x14ac:dyDescent="0.2">
      <c r="A33" s="11" t="s">
        <v>36</v>
      </c>
      <c r="B33" s="12">
        <v>828820.90619000001</v>
      </c>
      <c r="C33" s="12">
        <v>1259053.26474</v>
      </c>
      <c r="D33" s="13">
        <f t="shared" si="0"/>
        <v>51.908965536080842</v>
      </c>
      <c r="E33" s="13">
        <f t="shared" si="5"/>
        <v>7.3890667344875247</v>
      </c>
      <c r="F33" s="12">
        <v>2513980.7608699999</v>
      </c>
      <c r="G33" s="12">
        <v>3219178.1628200002</v>
      </c>
      <c r="H33" s="13">
        <f t="shared" si="1"/>
        <v>28.051026202203573</v>
      </c>
      <c r="I33" s="13">
        <f t="shared" si="2"/>
        <v>7.1450516133146413</v>
      </c>
      <c r="J33" s="12">
        <v>11071022.817840001</v>
      </c>
      <c r="K33" s="12">
        <v>11754347.15013</v>
      </c>
      <c r="L33" s="13">
        <f t="shared" si="3"/>
        <v>6.1721879137389273</v>
      </c>
      <c r="M33" s="13">
        <f t="shared" si="4"/>
        <v>7.2520651889617413</v>
      </c>
    </row>
    <row r="34" spans="1:13" ht="14.25" x14ac:dyDescent="0.2">
      <c r="A34" s="11" t="s">
        <v>37</v>
      </c>
      <c r="B34" s="12">
        <v>625408.32811</v>
      </c>
      <c r="C34" s="12">
        <v>785224.00207000005</v>
      </c>
      <c r="D34" s="13">
        <f t="shared" si="0"/>
        <v>25.553812889407329</v>
      </c>
      <c r="E34" s="13">
        <f t="shared" si="5"/>
        <v>4.6082820443778072</v>
      </c>
      <c r="F34" s="12">
        <v>1882701.21786</v>
      </c>
      <c r="G34" s="12">
        <v>2121908.02672</v>
      </c>
      <c r="H34" s="13">
        <f t="shared" si="1"/>
        <v>12.705510921796606</v>
      </c>
      <c r="I34" s="13">
        <f t="shared" si="2"/>
        <v>4.7096313415408675</v>
      </c>
      <c r="J34" s="12">
        <v>7829811.9938399997</v>
      </c>
      <c r="K34" s="12">
        <v>7779423.1245600004</v>
      </c>
      <c r="L34" s="13">
        <f t="shared" si="3"/>
        <v>-0.64355145844679362</v>
      </c>
      <c r="M34" s="13">
        <f t="shared" si="4"/>
        <v>4.7996611731176921</v>
      </c>
    </row>
    <row r="35" spans="1:13" ht="14.25" x14ac:dyDescent="0.2">
      <c r="A35" s="11" t="s">
        <v>38</v>
      </c>
      <c r="B35" s="12">
        <v>671348.07797999994</v>
      </c>
      <c r="C35" s="12">
        <v>979918.57270999998</v>
      </c>
      <c r="D35" s="13">
        <f t="shared" si="0"/>
        <v>45.962817925754543</v>
      </c>
      <c r="E35" s="13">
        <f t="shared" si="5"/>
        <v>5.750895479082998</v>
      </c>
      <c r="F35" s="12">
        <v>2062783.88586</v>
      </c>
      <c r="G35" s="12">
        <v>2573572.2257599998</v>
      </c>
      <c r="H35" s="13">
        <f t="shared" si="1"/>
        <v>24.762086973888</v>
      </c>
      <c r="I35" s="13">
        <f t="shared" si="2"/>
        <v>5.7121120527048062</v>
      </c>
      <c r="J35" s="12">
        <v>8165541.9681399995</v>
      </c>
      <c r="K35" s="12">
        <v>8763661.4254000001</v>
      </c>
      <c r="L35" s="13">
        <f t="shared" si="3"/>
        <v>7.3249204963212504</v>
      </c>
      <c r="M35" s="13">
        <f t="shared" si="4"/>
        <v>5.4069054741408822</v>
      </c>
    </row>
    <row r="36" spans="1:13" ht="14.25" x14ac:dyDescent="0.2">
      <c r="A36" s="11" t="s">
        <v>39</v>
      </c>
      <c r="B36" s="12">
        <v>980770.59915000002</v>
      </c>
      <c r="C36" s="12">
        <v>1546620.7493</v>
      </c>
      <c r="D36" s="13">
        <f t="shared" si="0"/>
        <v>57.694444617365448</v>
      </c>
      <c r="E36" s="13">
        <f t="shared" si="5"/>
        <v>9.0767279269004941</v>
      </c>
      <c r="F36" s="12">
        <v>3114234.6720099999</v>
      </c>
      <c r="G36" s="12">
        <v>3813479.4476800002</v>
      </c>
      <c r="H36" s="13">
        <f t="shared" si="1"/>
        <v>22.453181899060016</v>
      </c>
      <c r="I36" s="13">
        <f t="shared" si="2"/>
        <v>8.4641191328532734</v>
      </c>
      <c r="J36" s="12">
        <v>13236598.61043</v>
      </c>
      <c r="K36" s="12">
        <v>13313847.89394</v>
      </c>
      <c r="L36" s="13">
        <f t="shared" si="3"/>
        <v>0.58360373222415041</v>
      </c>
      <c r="M36" s="13">
        <f t="shared" si="4"/>
        <v>8.214228456040285</v>
      </c>
    </row>
    <row r="37" spans="1:13" ht="14.25" x14ac:dyDescent="0.2">
      <c r="A37" s="14" t="s">
        <v>40</v>
      </c>
      <c r="B37" s="12">
        <v>316474.96230000001</v>
      </c>
      <c r="C37" s="12">
        <v>403176.23583999998</v>
      </c>
      <c r="D37" s="13">
        <f t="shared" si="0"/>
        <v>27.395934550364892</v>
      </c>
      <c r="E37" s="13">
        <f t="shared" si="5"/>
        <v>2.3661398574717465</v>
      </c>
      <c r="F37" s="12">
        <v>913396.56903000001</v>
      </c>
      <c r="G37" s="12">
        <v>1012497.1222400001</v>
      </c>
      <c r="H37" s="13">
        <f t="shared" si="1"/>
        <v>10.849674344106841</v>
      </c>
      <c r="I37" s="13">
        <f t="shared" si="2"/>
        <v>2.2472643112116719</v>
      </c>
      <c r="J37" s="12">
        <v>3593078.3498999998</v>
      </c>
      <c r="K37" s="12">
        <v>3857083.6303099999</v>
      </c>
      <c r="L37" s="13">
        <f t="shared" si="3"/>
        <v>7.3476071129188636</v>
      </c>
      <c r="M37" s="13">
        <f t="shared" si="4"/>
        <v>2.3797001712660806</v>
      </c>
    </row>
    <row r="38" spans="1:13" ht="14.25" x14ac:dyDescent="0.2">
      <c r="A38" s="11" t="s">
        <v>41</v>
      </c>
      <c r="B38" s="12">
        <v>229228.4767</v>
      </c>
      <c r="C38" s="12">
        <v>340004.78872999997</v>
      </c>
      <c r="D38" s="13">
        <f t="shared" si="0"/>
        <v>48.325720095840069</v>
      </c>
      <c r="E38" s="13">
        <f t="shared" si="5"/>
        <v>1.9954025332598664</v>
      </c>
      <c r="F38" s="12">
        <v>894012.19298000005</v>
      </c>
      <c r="G38" s="12">
        <v>975646.54908000003</v>
      </c>
      <c r="H38" s="13">
        <f t="shared" si="1"/>
        <v>9.1312352047335246</v>
      </c>
      <c r="I38" s="13">
        <f t="shared" si="2"/>
        <v>2.1654734832763278</v>
      </c>
      <c r="J38" s="12">
        <v>4182969.27685</v>
      </c>
      <c r="K38" s="12">
        <v>3854147.3158300002</v>
      </c>
      <c r="L38" s="13">
        <f t="shared" si="3"/>
        <v>-7.8609700252835797</v>
      </c>
      <c r="M38" s="13">
        <f t="shared" si="4"/>
        <v>2.3778885569116404</v>
      </c>
    </row>
    <row r="39" spans="1:13" ht="14.25" x14ac:dyDescent="0.2">
      <c r="A39" s="11" t="s">
        <v>42</v>
      </c>
      <c r="B39" s="12">
        <v>141493.82573000001</v>
      </c>
      <c r="C39" s="12">
        <v>247097.08168</v>
      </c>
      <c r="D39" s="13">
        <f>(C39-B39)/B39*100</f>
        <v>74.634532924081938</v>
      </c>
      <c r="E39" s="13">
        <f t="shared" si="5"/>
        <v>1.4501505834287907</v>
      </c>
      <c r="F39" s="12">
        <v>482209.35093999997</v>
      </c>
      <c r="G39" s="12">
        <v>647319.11190000002</v>
      </c>
      <c r="H39" s="13">
        <f t="shared" si="1"/>
        <v>34.240265278585234</v>
      </c>
      <c r="I39" s="13">
        <f t="shared" si="2"/>
        <v>1.4367419977646976</v>
      </c>
      <c r="J39" s="12">
        <v>2608219.12622</v>
      </c>
      <c r="K39" s="12">
        <v>2444130.6975400001</v>
      </c>
      <c r="L39" s="13">
        <f t="shared" si="3"/>
        <v>-6.2912056364607478</v>
      </c>
      <c r="M39" s="13">
        <f t="shared" si="4"/>
        <v>1.5079523279782134</v>
      </c>
    </row>
    <row r="40" spans="1:13" ht="14.25" x14ac:dyDescent="0.2">
      <c r="A40" s="11" t="s">
        <v>43</v>
      </c>
      <c r="B40" s="12">
        <v>396008.68799000001</v>
      </c>
      <c r="C40" s="12">
        <v>547044.04839999997</v>
      </c>
      <c r="D40" s="13">
        <f>(C40-B40)/B40*100</f>
        <v>38.139405773293014</v>
      </c>
      <c r="E40" s="13">
        <f t="shared" si="5"/>
        <v>3.2104638409928934</v>
      </c>
      <c r="F40" s="12">
        <v>1144561.5597399999</v>
      </c>
      <c r="G40" s="12">
        <v>1393256.4566599999</v>
      </c>
      <c r="H40" s="13">
        <f t="shared" si="1"/>
        <v>21.728398512395771</v>
      </c>
      <c r="I40" s="13">
        <f t="shared" si="2"/>
        <v>3.0923697881632899</v>
      </c>
      <c r="J40" s="12">
        <v>4710087.2763700001</v>
      </c>
      <c r="K40" s="12">
        <v>4911767.6315299999</v>
      </c>
      <c r="L40" s="13">
        <f t="shared" si="3"/>
        <v>4.2818814880948892</v>
      </c>
      <c r="M40" s="13">
        <f t="shared" si="4"/>
        <v>3.0304072699174807</v>
      </c>
    </row>
    <row r="41" spans="1:13" ht="14.25" x14ac:dyDescent="0.2">
      <c r="A41" s="11" t="s">
        <v>44</v>
      </c>
      <c r="B41" s="12">
        <v>7024.9237999999996</v>
      </c>
      <c r="C41" s="12">
        <v>11837.79838</v>
      </c>
      <c r="D41" s="13">
        <f t="shared" si="0"/>
        <v>68.511413319529552</v>
      </c>
      <c r="E41" s="13">
        <f t="shared" si="5"/>
        <v>6.9473059376317411E-2</v>
      </c>
      <c r="F41" s="12">
        <v>22726.631580000001</v>
      </c>
      <c r="G41" s="12">
        <v>29762.54551</v>
      </c>
      <c r="H41" s="13">
        <f t="shared" si="1"/>
        <v>30.958894657278545</v>
      </c>
      <c r="I41" s="13">
        <f t="shared" si="2"/>
        <v>6.6058761912789019E-2</v>
      </c>
      <c r="J41" s="12">
        <v>114182.68036</v>
      </c>
      <c r="K41" s="12">
        <v>107533.50887000001</v>
      </c>
      <c r="L41" s="13">
        <f t="shared" si="3"/>
        <v>-5.8232750089910335</v>
      </c>
      <c r="M41" s="13">
        <f t="shared" si="4"/>
        <v>6.6344817484347549E-2</v>
      </c>
    </row>
    <row r="42" spans="1:13" ht="15.75" x14ac:dyDescent="0.25">
      <c r="A42" s="9" t="s">
        <v>8</v>
      </c>
      <c r="B42" s="8">
        <f>B43</f>
        <v>323949.13653000002</v>
      </c>
      <c r="C42" s="8">
        <f>C43</f>
        <v>446771.25891999999</v>
      </c>
      <c r="D42" s="10">
        <f t="shared" si="0"/>
        <v>37.91401443622177</v>
      </c>
      <c r="E42" s="10">
        <f t="shared" si="5"/>
        <v>2.6219880760109073</v>
      </c>
      <c r="F42" s="8">
        <f>F43</f>
        <v>935462.37435000006</v>
      </c>
      <c r="G42" s="8">
        <f>G43</f>
        <v>1215413.68242</v>
      </c>
      <c r="H42" s="10">
        <f t="shared" si="1"/>
        <v>29.926517169065431</v>
      </c>
      <c r="I42" s="10">
        <f t="shared" si="2"/>
        <v>2.6976430173135726</v>
      </c>
      <c r="J42" s="8">
        <f>J43</f>
        <v>4278848.8360000001</v>
      </c>
      <c r="K42" s="8">
        <f>K43</f>
        <v>4550210.2854599999</v>
      </c>
      <c r="L42" s="10">
        <f t="shared" si="3"/>
        <v>6.3419265288576279</v>
      </c>
      <c r="M42" s="10">
        <f t="shared" si="4"/>
        <v>2.8073376761954134</v>
      </c>
    </row>
    <row r="43" spans="1:13" ht="14.25" x14ac:dyDescent="0.2">
      <c r="A43" s="11" t="s">
        <v>45</v>
      </c>
      <c r="B43" s="12">
        <v>323949.13653000002</v>
      </c>
      <c r="C43" s="12">
        <v>446771.25891999999</v>
      </c>
      <c r="D43" s="13">
        <f t="shared" si="0"/>
        <v>37.91401443622177</v>
      </c>
      <c r="E43" s="13">
        <f t="shared" si="5"/>
        <v>2.6219880760109073</v>
      </c>
      <c r="F43" s="12">
        <v>935462.37435000006</v>
      </c>
      <c r="G43" s="12">
        <v>1215413.68242</v>
      </c>
      <c r="H43" s="13">
        <f t="shared" si="1"/>
        <v>29.926517169065431</v>
      </c>
      <c r="I43" s="13">
        <f t="shared" si="2"/>
        <v>2.6976430173135726</v>
      </c>
      <c r="J43" s="12">
        <v>4278848.8360000001</v>
      </c>
      <c r="K43" s="12">
        <v>4550210.2854599999</v>
      </c>
      <c r="L43" s="13">
        <f t="shared" si="3"/>
        <v>6.3419265288576279</v>
      </c>
      <c r="M43" s="13">
        <f t="shared" si="4"/>
        <v>2.8073376761954134</v>
      </c>
    </row>
    <row r="44" spans="1:13" ht="15.75" x14ac:dyDescent="0.25">
      <c r="A44" s="9" t="s">
        <v>9</v>
      </c>
      <c r="B44" s="8">
        <f>B8+B22+B42</f>
        <v>12315412.221170001</v>
      </c>
      <c r="C44" s="8">
        <f>C8+C22+C42</f>
        <v>17039408.493409999</v>
      </c>
      <c r="D44" s="10">
        <f t="shared" si="0"/>
        <v>38.358409669142233</v>
      </c>
      <c r="E44" s="10">
        <f t="shared" si="5"/>
        <v>100</v>
      </c>
      <c r="F44" s="15">
        <f>F8+F22+F42</f>
        <v>39134263.07164</v>
      </c>
      <c r="G44" s="15">
        <f>G8+G22+G42</f>
        <v>45054652.324989997</v>
      </c>
      <c r="H44" s="16">
        <f t="shared" si="1"/>
        <v>15.128403574412552</v>
      </c>
      <c r="I44" s="16">
        <f t="shared" si="2"/>
        <v>100</v>
      </c>
      <c r="J44" s="15">
        <f>J8+J22+J42</f>
        <v>164073485.18213001</v>
      </c>
      <c r="K44" s="15">
        <f>K8+K22+K42</f>
        <v>162082756.34395999</v>
      </c>
      <c r="L44" s="16">
        <f t="shared" si="3"/>
        <v>-1.2133153848473508</v>
      </c>
      <c r="M44" s="16">
        <f t="shared" si="4"/>
        <v>100</v>
      </c>
    </row>
    <row r="45" spans="1:13" ht="30" x14ac:dyDescent="0.2">
      <c r="A45" s="19" t="s">
        <v>46</v>
      </c>
      <c r="B45" s="20">
        <f>B46-B44</f>
        <v>1038062.3758300003</v>
      </c>
      <c r="C45" s="20">
        <f>C46-C44</f>
        <v>1946063.9938599989</v>
      </c>
      <c r="D45" s="21">
        <f t="shared" si="0"/>
        <v>87.470814776808623</v>
      </c>
      <c r="E45" s="21">
        <f t="shared" ref="E45:E46" si="6">C45/C$46*100</f>
        <v>10.250279497467654</v>
      </c>
      <c r="F45" s="20">
        <f>F46-F44</f>
        <v>3529130.6413599998</v>
      </c>
      <c r="G45" s="20">
        <f>G46-G44</f>
        <v>4968759.8582800031</v>
      </c>
      <c r="H45" s="22">
        <f t="shared" si="1"/>
        <v>40.792743687301474</v>
      </c>
      <c r="I45" s="21">
        <f t="shared" ref="I45:I46" si="7">G45/G$46*100</f>
        <v>9.9328687137055649</v>
      </c>
      <c r="J45" s="20">
        <f>J46-J44</f>
        <v>14888898.781870008</v>
      </c>
      <c r="K45" s="20">
        <f>K46-K44</f>
        <v>14935201.903310001</v>
      </c>
      <c r="L45" s="22">
        <f t="shared" si="3"/>
        <v>0.31099090751007058</v>
      </c>
      <c r="M45" s="21">
        <f t="shared" ref="M45:M46" si="8">K45/K$46*100</f>
        <v>8.4371111559469902</v>
      </c>
    </row>
    <row r="46" spans="1:13" ht="20.25" x14ac:dyDescent="0.2">
      <c r="A46" s="23" t="s">
        <v>47</v>
      </c>
      <c r="B46" s="24">
        <v>13353474.597000001</v>
      </c>
      <c r="C46" s="24">
        <v>18985472.487269998</v>
      </c>
      <c r="D46" s="25">
        <f t="shared" si="0"/>
        <v>42.176272919523768</v>
      </c>
      <c r="E46" s="26">
        <f t="shared" si="6"/>
        <v>100</v>
      </c>
      <c r="F46" s="24">
        <v>42663393.713</v>
      </c>
      <c r="G46" s="24">
        <v>50023412.18327</v>
      </c>
      <c r="H46" s="25">
        <f t="shared" si="1"/>
        <v>17.251366639469477</v>
      </c>
      <c r="I46" s="26">
        <f t="shared" si="7"/>
        <v>100</v>
      </c>
      <c r="J46" s="24">
        <v>178962383.96400002</v>
      </c>
      <c r="K46" s="24">
        <v>177017958.24726999</v>
      </c>
      <c r="L46" s="25">
        <f t="shared" si="3"/>
        <v>-1.086499673093966</v>
      </c>
      <c r="M46" s="26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2021-12-23T12:35:57Z</dcterms:modified>
</cp:coreProperties>
</file>